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2120" windowHeight="843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<sst xmlns="http://schemas.openxmlformats.org/spreadsheetml/2006/main" count="59" uniqueCount="54">
  <si>
    <t xml:space="preserve">M i t t e i l u n g </t>
  </si>
  <si>
    <t>Kiek in  - begegnen, übernachten, tagen</t>
  </si>
  <si>
    <t>Quartalsbericht 01.01. 06 - 31.03.06</t>
  </si>
  <si>
    <t>Die nachfolgende Tabelle liefert einen Überblick über die Erlös- und Kostensituation</t>
  </si>
  <si>
    <t>Kiek in  insgesamt</t>
  </si>
  <si>
    <t>Soll 2006 insgesamt</t>
  </si>
  <si>
    <t>Soll 1. Quartal 06</t>
  </si>
  <si>
    <t>IST 1. Quartal 06</t>
  </si>
  <si>
    <t>IST 1. Quartal 05</t>
  </si>
  <si>
    <t>Differenz Plan</t>
  </si>
  <si>
    <t xml:space="preserve">Differenz Vorjahr </t>
  </si>
  <si>
    <t>Übernacht-ungen/Kurs-teilnehmer</t>
  </si>
  <si>
    <t>Betriebserträge</t>
  </si>
  <si>
    <t>Euro</t>
  </si>
  <si>
    <t>%</t>
  </si>
  <si>
    <t>Internat</t>
  </si>
  <si>
    <t>davon Internatskostenanteile</t>
  </si>
  <si>
    <t>DJH</t>
  </si>
  <si>
    <t>Seminar</t>
  </si>
  <si>
    <t>Volkshochschule</t>
  </si>
  <si>
    <t>Betriebserträge insgesamt</t>
  </si>
  <si>
    <t>Aufwendungen</t>
  </si>
  <si>
    <t>Gehälter</t>
  </si>
  <si>
    <t>Materialaufwand</t>
  </si>
  <si>
    <t>sonst. Betr.Aufwendungen</t>
  </si>
  <si>
    <t>sonstige Steuern</t>
  </si>
  <si>
    <t>Abschreibung</t>
  </si>
  <si>
    <t>Summe Aufwand</t>
  </si>
  <si>
    <t>ordentliches Ergebnis</t>
  </si>
  <si>
    <t>sonstige Finanzerträge</t>
  </si>
  <si>
    <t>Zinsaufwendungen</t>
  </si>
  <si>
    <t>Finanzergebnis</t>
  </si>
  <si>
    <t>Ergebnis vor Steuern</t>
  </si>
  <si>
    <t>Abschreibungen</t>
  </si>
  <si>
    <t>Zinsen</t>
  </si>
  <si>
    <t>Ertrag vor Abschreibungen, Zinsen und Steuern</t>
  </si>
  <si>
    <t>Erläuterungen zum Quartalsbericht</t>
  </si>
  <si>
    <t>Die Volkshochschule wurde zum 01.02.2006 (Beginn des Semesterprogrammes der VHS) Betriebszweig des Kiek in. Zur Vergleichbarkeit der Zahlen wurde für die Ergebnisse 2005 der Abschluss der Volkshochschule 2005 zugrunde gelegt und  linear auf den Zeitraum verteilt. Zur Zeit werden die neuen Arbeitsstrukturen unter Einbeziehung eines Unternehmensberaters entwickelt. Ab August wird dann in den neuen Strukturen gearbeitet.</t>
  </si>
  <si>
    <t>Einnahmen:</t>
  </si>
  <si>
    <t xml:space="preserve">Die Einnahmen liegen mit 35.295 Euro über dem Planansatz und mit  35.783 Euro über dem Ergebnis 2005. Die Übernachtungen insgesamt sind von 8.108 um 803 Übernachtungen auf 8.911 gestiegen. In 2006 reduzierte sich die Teilnehmerzahl an Volkshochschulen um 94 Personen. </t>
  </si>
  <si>
    <r>
      <t xml:space="preserve">Das </t>
    </r>
    <r>
      <rPr>
        <b/>
        <sz val="12"/>
        <rFont val="Arial Narrow"/>
        <family val="2"/>
      </rPr>
      <t>Internat</t>
    </r>
    <r>
      <rPr>
        <sz val="12"/>
        <rFont val="Arial Narrow"/>
        <family val="2"/>
      </rPr>
      <t xml:space="preserve"> verzeichnet eine Einnahmeverbesserung um 61.908 Euro und liegt damit mit 63.500 Euro über dem Plan. Dies ist auf die gestiegenen Übernachtungszahlen zurückzuführen, die durch die Verschiebung der Osterferien ( Beginn 2006 erst im April) begründet sind.</t>
    </r>
  </si>
  <si>
    <r>
      <t>Die</t>
    </r>
    <r>
      <rPr>
        <b/>
        <sz val="12"/>
        <rFont val="Arial Narrow"/>
        <family val="2"/>
      </rPr>
      <t xml:space="preserve"> Jugendherbergseinnahmen</t>
    </r>
    <r>
      <rPr>
        <sz val="12"/>
        <rFont val="Arial Narrow"/>
        <family val="2"/>
      </rPr>
      <t xml:space="preserve"> liegen saisonbedingt  unterhalb des Ansatzes sowie ferienbedingt unter den erzielten Einnahmen 2005.</t>
    </r>
  </si>
  <si>
    <r>
      <t xml:space="preserve">Der </t>
    </r>
    <r>
      <rPr>
        <b/>
        <sz val="12"/>
        <rFont val="Arial Narrow"/>
        <family val="2"/>
      </rPr>
      <t>Seminarbereich</t>
    </r>
    <r>
      <rPr>
        <sz val="12"/>
        <rFont val="Arial Narrow"/>
        <family val="2"/>
      </rPr>
      <t xml:space="preserve"> liegt mit  3.525 Euro unter dem Plan und verzeichnet gegenüber 2005 einen Rückgang um 13.613 Euro. Der Rückgang im Vergleich zu 2005 ist begründet durch den  Wegfall der Miete der Volkshochschule (25.000 Euro). Allerdings sind die Übernachtungen wegen der hohen Internatsbelegungen und deshalb geringerer freien Bettenkapazität rückläufig, Einnahmezuwächse sind im Veranstaltungsbereich  bei Feiern zu verzeichnen.</t>
    </r>
  </si>
  <si>
    <r>
      <t xml:space="preserve">Die </t>
    </r>
    <r>
      <rPr>
        <b/>
        <sz val="12"/>
        <rFont val="Arial Narrow"/>
        <family val="2"/>
      </rPr>
      <t>Volkshochschule</t>
    </r>
    <r>
      <rPr>
        <sz val="12"/>
        <rFont val="Arial Narrow"/>
        <family val="2"/>
      </rPr>
      <t xml:space="preserve"> verzeichnet einen geringfügigen Einnahmeverlust gegenüber dem Vorjahr, die aber aller Voraussicht nach im zweiten Quartal durch weitere Kurse mit aufgefangen werden.</t>
    </r>
  </si>
  <si>
    <t>Ausgaben:</t>
  </si>
  <si>
    <r>
      <t xml:space="preserve">Die </t>
    </r>
    <r>
      <rPr>
        <b/>
        <sz val="12"/>
        <rFont val="Arial Narrow"/>
        <family val="2"/>
      </rPr>
      <t>Personalkosten</t>
    </r>
    <r>
      <rPr>
        <sz val="12"/>
        <rFont val="Arial Narrow"/>
        <family val="2"/>
      </rPr>
      <t xml:space="preserve"> konnten zum Zeitpunkt der Berichterstellung nicht exakt erfasst werden, da zum einen noch keine Abrechnungsunterlagen der Stadtverwaltung vorliegen und zum anderen die erwarteten und eingeplanten Überstunden durch die Zusammenführung der Bereiche überwiegend erst im zweiten Quartal entstehen werden. Das Volumen ist ebenfalls nur schätzbar. Mit Abschluss des zweiten Quartals liegen dann zuverlässige Daten zugrunde.</t>
    </r>
  </si>
  <si>
    <r>
      <t xml:space="preserve">Der </t>
    </r>
    <r>
      <rPr>
        <b/>
        <sz val="12"/>
        <rFont val="Arial Narrow"/>
        <family val="2"/>
      </rPr>
      <t>Materialaufwand</t>
    </r>
    <r>
      <rPr>
        <sz val="12"/>
        <rFont val="Arial Narrow"/>
        <family val="2"/>
      </rPr>
      <t xml:space="preserve"> ist im Vergleich zum Plan ebenso wie zum Vorjahr etwas erhöht. Ursache sind die Zunahme der Feiern und die gestiegenen Gesamtübernachtungen.</t>
    </r>
  </si>
  <si>
    <r>
      <t xml:space="preserve">Die </t>
    </r>
    <r>
      <rPr>
        <b/>
        <sz val="12"/>
        <rFont val="Arial Narrow"/>
        <family val="2"/>
      </rPr>
      <t>sonstigen betrieblichen Aufwendungen</t>
    </r>
    <r>
      <rPr>
        <sz val="12"/>
        <rFont val="Arial Narrow"/>
        <family val="2"/>
      </rPr>
      <t xml:space="preserve"> liegen verständlicherweise weit unter dem Planansatz , da die Kosten für den Umbau des mittendrin  (kalkuliert mit ca. 220.000 Euro) erst ab Mai auftreten werden.</t>
    </r>
  </si>
  <si>
    <r>
      <t xml:space="preserve">Der </t>
    </r>
    <r>
      <rPr>
        <b/>
        <sz val="12"/>
        <rFont val="Arial Narrow"/>
        <family val="2"/>
      </rPr>
      <t>Abschreibung</t>
    </r>
    <r>
      <rPr>
        <sz val="12"/>
        <rFont val="Arial Narrow"/>
        <family val="2"/>
      </rPr>
      <t xml:space="preserve"> und den </t>
    </r>
    <r>
      <rPr>
        <b/>
        <sz val="12"/>
        <rFont val="Arial Narrow"/>
        <family val="2"/>
      </rPr>
      <t>Zinsen</t>
    </r>
    <r>
      <rPr>
        <sz val="12"/>
        <rFont val="Arial Narrow"/>
        <family val="2"/>
      </rPr>
      <t xml:space="preserve"> wurde der Planansatz zugrunde gelegt.</t>
    </r>
  </si>
  <si>
    <t>Einschätzung:</t>
  </si>
  <si>
    <t>Die bisherige Entwicklung im Einnahmebereich übertrifft die geplanten Einnahmen. Besondere, nicht eingeplante Kosten sind im Berichtszeitraum nicht aufgetreten, so dass zur Zeit davon ausgegangen werden kann, dass die geplanten Ergebnisse eingehalten werden können.</t>
  </si>
  <si>
    <t>Werkleiterin Kiek in</t>
  </si>
  <si>
    <t xml:space="preserve">für die Sitzung des Finanz- und </t>
  </si>
  <si>
    <t>Wirtschaftsförderungsausschusses am 10.05.2006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</si>
</sst>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m/yy"/>
  </numFmts>
  <fonts count="15">
    <font>
      <sz val="10"/>
      <name val="Arial"/>
      <family val="0"/>
    </font>
    <font>
      <b/>
      <sz val="12"/>
      <name val="Arial"/>
      <family val="2"/>
    </font>
    <font>
      <b/>
      <sz val="14"/>
      <name val="Arial"/>
      <family val="2"/>
    </font>
    <font>
      <b/>
      <sz val="11"/>
      <name val="Arial Narrow"/>
      <family val="2"/>
    </font>
    <font>
      <sz val="11"/>
      <name val="Arial Narrow"/>
      <family val="2"/>
    </font>
    <font>
      <sz val="8"/>
      <name val="Arial Narrow"/>
      <family val="2"/>
    </font>
    <font>
      <sz val="10"/>
      <name val="Arial Narrow"/>
      <family val="2"/>
    </font>
    <font>
      <sz val="9"/>
      <name val="Arial Narrow"/>
      <family val="2"/>
    </font>
    <font>
      <sz val="12"/>
      <name val="Arial Narrow"/>
      <family val="2"/>
    </font>
    <font>
      <i/>
      <sz val="12"/>
      <name val="Arial Narrow"/>
      <family val="2"/>
    </font>
    <font>
      <b/>
      <sz val="12"/>
      <name val="Arial Narrow"/>
      <family val="2"/>
    </font>
    <font>
      <sz val="11"/>
      <color indexed="10"/>
      <name val="Arial Narrow"/>
      <family val="2"/>
    </font>
    <font>
      <b/>
      <sz val="13"/>
      <name val="Arial Narrow"/>
      <family val="2"/>
    </font>
    <font>
      <sz val="12"/>
      <color indexed="10"/>
      <name val="Arial Narrow"/>
      <family val="2"/>
    </font>
    <font>
      <sz val="10"/>
      <color indexed="10"/>
      <name val="Arial"/>
      <family val="0"/>
    </font>
  </fonts>
  <fills count="2">
    <fill>
      <patternFill/>
    </fill>
    <fill>
      <patternFill patternType="gray125"/>
    </fill>
  </fills>
  <borders count="27">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3" fillId="0" borderId="1" xfId="0" applyFont="1" applyFill="1" applyBorder="1" applyAlignment="1">
      <alignment vertical="top"/>
    </xf>
    <xf numFmtId="3" fontId="4" fillId="0" borderId="2"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3" fontId="5" fillId="0" borderId="5" xfId="0" applyNumberFormat="1" applyFont="1" applyFill="1" applyBorder="1" applyAlignment="1">
      <alignment horizontal="center" wrapText="1"/>
    </xf>
    <xf numFmtId="0" fontId="3" fillId="0" borderId="6" xfId="0" applyFont="1" applyFill="1" applyBorder="1" applyAlignment="1">
      <alignment wrapText="1"/>
    </xf>
    <xf numFmtId="0" fontId="4" fillId="0" borderId="7" xfId="0" applyFont="1" applyFill="1" applyBorder="1" applyAlignment="1">
      <alignment horizontal="right" wrapText="1"/>
    </xf>
    <xf numFmtId="0" fontId="6" fillId="0" borderId="8" xfId="0" applyFont="1" applyFill="1" applyBorder="1" applyAlignment="1">
      <alignment horizontal="center"/>
    </xf>
    <xf numFmtId="0" fontId="0" fillId="0" borderId="8" xfId="0" applyFont="1" applyFill="1" applyBorder="1" applyAlignment="1">
      <alignment/>
    </xf>
    <xf numFmtId="0" fontId="4" fillId="0" borderId="8" xfId="0" applyFont="1" applyFill="1" applyBorder="1" applyAlignment="1">
      <alignment/>
    </xf>
    <xf numFmtId="0" fontId="4" fillId="0" borderId="9" xfId="0" applyFont="1" applyFill="1" applyBorder="1" applyAlignment="1">
      <alignment/>
    </xf>
    <xf numFmtId="0" fontId="3" fillId="0" borderId="10" xfId="0" applyFont="1" applyFill="1" applyBorder="1" applyAlignment="1">
      <alignment wrapText="1"/>
    </xf>
    <xf numFmtId="3" fontId="4" fillId="0" borderId="11" xfId="0" applyNumberFormat="1" applyFont="1" applyFill="1" applyBorder="1" applyAlignment="1">
      <alignment wrapText="1"/>
    </xf>
    <xf numFmtId="3" fontId="4" fillId="0" borderId="12" xfId="0" applyNumberFormat="1" applyFont="1" applyFill="1" applyBorder="1" applyAlignment="1">
      <alignment wrapText="1"/>
    </xf>
    <xf numFmtId="3" fontId="6" fillId="0" borderId="11" xfId="0" applyNumberFormat="1" applyFont="1" applyFill="1" applyBorder="1" applyAlignment="1">
      <alignment wrapText="1"/>
    </xf>
    <xf numFmtId="3" fontId="6" fillId="0" borderId="8" xfId="0" applyNumberFormat="1" applyFont="1" applyFill="1" applyBorder="1" applyAlignment="1">
      <alignment wrapText="1"/>
    </xf>
    <xf numFmtId="3" fontId="0" fillId="0" borderId="7" xfId="0" applyNumberFormat="1" applyFont="1" applyFill="1" applyBorder="1" applyAlignment="1">
      <alignment/>
    </xf>
    <xf numFmtId="0" fontId="7" fillId="0" borderId="13" xfId="0" applyFont="1" applyFill="1" applyBorder="1" applyAlignment="1">
      <alignment wrapText="1"/>
    </xf>
    <xf numFmtId="3" fontId="4" fillId="0" borderId="14" xfId="0" applyNumberFormat="1" applyFont="1" applyFill="1" applyBorder="1" applyAlignment="1">
      <alignment wrapText="1"/>
    </xf>
    <xf numFmtId="3" fontId="4" fillId="0" borderId="15" xfId="0" applyNumberFormat="1" applyFont="1" applyFill="1" applyBorder="1" applyAlignment="1">
      <alignment wrapText="1"/>
    </xf>
    <xf numFmtId="3" fontId="6" fillId="0" borderId="14" xfId="0" applyNumberFormat="1" applyFont="1" applyFill="1" applyBorder="1" applyAlignment="1">
      <alignment wrapText="1"/>
    </xf>
    <xf numFmtId="3" fontId="6" fillId="0" borderId="16" xfId="0" applyNumberFormat="1" applyFont="1" applyFill="1" applyBorder="1" applyAlignment="1">
      <alignment wrapText="1"/>
    </xf>
    <xf numFmtId="0" fontId="4" fillId="0" borderId="17" xfId="0" applyFont="1" applyFill="1" applyBorder="1" applyAlignment="1">
      <alignment/>
    </xf>
    <xf numFmtId="3" fontId="4" fillId="0" borderId="7" xfId="0" applyNumberFormat="1" applyFont="1" applyFill="1" applyBorder="1" applyAlignment="1">
      <alignment wrapText="1"/>
    </xf>
    <xf numFmtId="3" fontId="6" fillId="0" borderId="18" xfId="0" applyNumberFormat="1" applyFont="1" applyFill="1" applyBorder="1" applyAlignment="1">
      <alignment wrapText="1"/>
    </xf>
    <xf numFmtId="3" fontId="6" fillId="0" borderId="19" xfId="0" applyNumberFormat="1" applyFont="1" applyFill="1" applyBorder="1" applyAlignment="1">
      <alignment wrapText="1"/>
    </xf>
    <xf numFmtId="3" fontId="4" fillId="0" borderId="20" xfId="0" applyNumberFormat="1" applyFont="1" applyFill="1" applyBorder="1" applyAlignment="1">
      <alignment wrapText="1"/>
    </xf>
    <xf numFmtId="3" fontId="8" fillId="0" borderId="7" xfId="0" applyNumberFormat="1" applyFont="1" applyFill="1" applyBorder="1" applyAlignment="1">
      <alignment/>
    </xf>
    <xf numFmtId="3" fontId="4" fillId="0" borderId="21" xfId="0" applyNumberFormat="1" applyFont="1" applyFill="1" applyBorder="1" applyAlignment="1">
      <alignment/>
    </xf>
    <xf numFmtId="3" fontId="0" fillId="0" borderId="7" xfId="0" applyNumberFormat="1" applyFont="1" applyFill="1" applyBorder="1" applyAlignment="1">
      <alignment/>
    </xf>
    <xf numFmtId="3" fontId="0" fillId="0" borderId="21" xfId="0" applyNumberFormat="1" applyFont="1" applyFill="1" applyBorder="1" applyAlignment="1">
      <alignment/>
    </xf>
    <xf numFmtId="0" fontId="3" fillId="0" borderId="22" xfId="0" applyFont="1" applyFill="1" applyBorder="1" applyAlignment="1">
      <alignment/>
    </xf>
    <xf numFmtId="3" fontId="3"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horizontal="right"/>
    </xf>
    <xf numFmtId="3" fontId="9" fillId="0" borderId="23" xfId="0" applyNumberFormat="1" applyFont="1" applyFill="1" applyBorder="1" applyAlignment="1">
      <alignment/>
    </xf>
    <xf numFmtId="0" fontId="4" fillId="0" borderId="6" xfId="0" applyFont="1" applyFill="1" applyBorder="1" applyAlignment="1">
      <alignment wrapText="1"/>
    </xf>
    <xf numFmtId="3" fontId="4" fillId="0" borderId="7" xfId="0" applyNumberFormat="1" applyFont="1" applyFill="1" applyBorder="1" applyAlignment="1">
      <alignment/>
    </xf>
    <xf numFmtId="3" fontId="4" fillId="0" borderId="7" xfId="0" applyNumberFormat="1" applyFont="1" applyFill="1" applyBorder="1" applyAlignment="1">
      <alignment horizontal="right" wrapText="1"/>
    </xf>
    <xf numFmtId="3" fontId="9" fillId="0" borderId="21" xfId="0" applyNumberFormat="1" applyFont="1" applyFill="1" applyBorder="1" applyAlignment="1">
      <alignment/>
    </xf>
    <xf numFmtId="3" fontId="4" fillId="0" borderId="15" xfId="0" applyNumberFormat="1" applyFont="1" applyFill="1" applyBorder="1" applyAlignment="1">
      <alignment/>
    </xf>
    <xf numFmtId="0" fontId="10" fillId="0" borderId="6" xfId="0" applyFont="1" applyFill="1" applyBorder="1" applyAlignment="1">
      <alignment wrapText="1"/>
    </xf>
    <xf numFmtId="3" fontId="10" fillId="0" borderId="7" xfId="0" applyNumberFormat="1" applyFont="1" applyFill="1" applyBorder="1" applyAlignment="1">
      <alignment wrapText="1"/>
    </xf>
    <xf numFmtId="3" fontId="10" fillId="0" borderId="7" xfId="0" applyNumberFormat="1"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3" fontId="11" fillId="0" borderId="0" xfId="0" applyNumberFormat="1" applyFont="1" applyFill="1" applyBorder="1" applyAlignment="1">
      <alignment/>
    </xf>
    <xf numFmtId="3" fontId="4" fillId="0" borderId="7" xfId="0" applyNumberFormat="1" applyFont="1" applyFill="1" applyBorder="1" applyAlignment="1">
      <alignment horizontal="right"/>
    </xf>
    <xf numFmtId="0" fontId="4" fillId="0" borderId="21" xfId="0" applyFont="1" applyFill="1" applyBorder="1" applyAlignment="1">
      <alignment/>
    </xf>
    <xf numFmtId="0" fontId="10" fillId="0" borderId="24" xfId="0" applyFont="1" applyFill="1" applyBorder="1" applyAlignment="1">
      <alignment wrapText="1"/>
    </xf>
    <xf numFmtId="3" fontId="10" fillId="0" borderId="25" xfId="0" applyNumberFormat="1" applyFont="1" applyFill="1" applyBorder="1" applyAlignment="1">
      <alignment wrapText="1"/>
    </xf>
    <xf numFmtId="3" fontId="6" fillId="0" borderId="25" xfId="0" applyNumberFormat="1" applyFont="1" applyFill="1" applyBorder="1" applyAlignment="1">
      <alignment wrapText="1"/>
    </xf>
    <xf numFmtId="3" fontId="10" fillId="0" borderId="25" xfId="0" applyNumberFormat="1" applyFont="1" applyFill="1" applyBorder="1" applyAlignment="1">
      <alignment horizontal="right"/>
    </xf>
    <xf numFmtId="0" fontId="10" fillId="0" borderId="26" xfId="0" applyFont="1" applyFill="1" applyBorder="1" applyAlignment="1">
      <alignment/>
    </xf>
    <xf numFmtId="0" fontId="10" fillId="0" borderId="0" xfId="0" applyFont="1" applyFill="1" applyBorder="1" applyAlignment="1">
      <alignment wrapText="1"/>
    </xf>
    <xf numFmtId="3" fontId="10" fillId="0" borderId="0" xfId="0" applyNumberFormat="1" applyFont="1" applyFill="1" applyBorder="1" applyAlignment="1">
      <alignment wrapText="1"/>
    </xf>
    <xf numFmtId="3" fontId="6" fillId="0" borderId="0" xfId="0" applyNumberFormat="1" applyFont="1" applyFill="1" applyBorder="1" applyAlignment="1">
      <alignment wrapText="1"/>
    </xf>
    <xf numFmtId="3" fontId="10" fillId="0" borderId="0" xfId="0" applyNumberFormat="1" applyFont="1" applyFill="1" applyBorder="1" applyAlignment="1">
      <alignment horizontal="right"/>
    </xf>
    <xf numFmtId="0" fontId="10" fillId="0" borderId="0" xfId="0" applyFont="1" applyFill="1" applyBorder="1" applyAlignment="1">
      <alignment/>
    </xf>
    <xf numFmtId="0" fontId="13" fillId="0" borderId="0" xfId="0" applyFont="1" applyFill="1" applyAlignment="1">
      <alignment/>
    </xf>
    <xf numFmtId="164" fontId="6"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0" fontId="0" fillId="0" borderId="0" xfId="0" applyFont="1" applyFill="1" applyAlignment="1">
      <alignment vertical="center"/>
    </xf>
    <xf numFmtId="3" fontId="4" fillId="0" borderId="0" xfId="0" applyNumberFormat="1" applyFont="1" applyFill="1" applyBorder="1" applyAlignment="1">
      <alignment horizontal="center" wrapText="1"/>
    </xf>
    <xf numFmtId="3" fontId="4" fillId="0" borderId="0" xfId="0" applyNumberFormat="1" applyFont="1" applyFill="1" applyAlignment="1">
      <alignment/>
    </xf>
    <xf numFmtId="3" fontId="0" fillId="0" borderId="0" xfId="0" applyNumberFormat="1" applyFont="1" applyFill="1" applyAlignment="1">
      <alignment/>
    </xf>
    <xf numFmtId="0" fontId="4" fillId="0" borderId="0" xfId="0" applyFont="1" applyFill="1" applyAlignment="1">
      <alignment/>
    </xf>
    <xf numFmtId="0" fontId="10" fillId="0" borderId="0" xfId="0" applyFont="1" applyFill="1" applyAlignment="1">
      <alignment/>
    </xf>
    <xf numFmtId="3" fontId="4" fillId="0" borderId="0" xfId="0" applyNumberFormat="1" applyFont="1" applyFill="1" applyBorder="1" applyAlignment="1">
      <alignment/>
    </xf>
    <xf numFmtId="0" fontId="14" fillId="0" borderId="0" xfId="0" applyFont="1" applyFill="1" applyBorder="1" applyAlignment="1">
      <alignment/>
    </xf>
    <xf numFmtId="3" fontId="4" fillId="0" borderId="8" xfId="0" applyNumberFormat="1" applyFont="1" applyFill="1" applyBorder="1" applyAlignment="1">
      <alignment wrapText="1"/>
    </xf>
    <xf numFmtId="3" fontId="4" fillId="0" borderId="16" xfId="0" applyNumberFormat="1" applyFont="1" applyFill="1" applyBorder="1" applyAlignment="1">
      <alignment wrapText="1"/>
    </xf>
    <xf numFmtId="0" fontId="8" fillId="0" borderId="0" xfId="0" applyFont="1" applyFill="1" applyAlignment="1">
      <alignment horizontal="left" wrapText="1"/>
    </xf>
    <xf numFmtId="0" fontId="13" fillId="0" borderId="0" xfId="0" applyFont="1" applyFill="1" applyAlignment="1">
      <alignment horizontal="left" wrapText="1"/>
    </xf>
    <xf numFmtId="49" fontId="10" fillId="0" borderId="0" xfId="0" applyNumberFormat="1" applyFont="1" applyFill="1" applyAlignment="1">
      <alignment horizontal="left"/>
    </xf>
    <xf numFmtId="49" fontId="12" fillId="0" borderId="0" xfId="0" applyNumberFormat="1"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12" fillId="0" borderId="0" xfId="0" applyFont="1" applyFill="1" applyBorder="1" applyAlignment="1">
      <alignment horizontal="center" wrapText="1"/>
    </xf>
    <xf numFmtId="0" fontId="4" fillId="0" borderId="0"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horizontal="center"/>
    </xf>
    <xf numFmtId="0" fontId="2" fillId="0"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47</xdr:row>
      <xdr:rowOff>0</xdr:rowOff>
    </xdr:from>
    <xdr:to>
      <xdr:col>0</xdr:col>
      <xdr:colOff>1038225</xdr:colOff>
      <xdr:row>47</xdr:row>
      <xdr:rowOff>400050</xdr:rowOff>
    </xdr:to>
    <xdr:pic>
      <xdr:nvPicPr>
        <xdr:cNvPr id="1" name="Picture 2"/>
        <xdr:cNvPicPr preferRelativeResize="1">
          <a:picLocks noChangeAspect="1"/>
        </xdr:cNvPicPr>
      </xdr:nvPicPr>
      <xdr:blipFill>
        <a:blip r:embed="rId1"/>
        <a:stretch>
          <a:fillRect/>
        </a:stretch>
      </xdr:blipFill>
      <xdr:spPr>
        <a:xfrm>
          <a:off x="104775" y="18497550"/>
          <a:ext cx="9334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selection activeCell="A5" sqref="A5:I5"/>
    </sheetView>
  </sheetViews>
  <sheetFormatPr defaultColWidth="11.421875" defaultRowHeight="12.75"/>
  <cols>
    <col min="1" max="1" width="25.57421875" style="1" customWidth="1"/>
    <col min="2" max="2" width="10.140625" style="1" customWidth="1"/>
    <col min="3" max="3" width="10.00390625" style="1" customWidth="1"/>
    <col min="4" max="4" width="10.140625" style="1" customWidth="1"/>
    <col min="5" max="5" width="10.00390625" style="2" customWidth="1"/>
    <col min="6" max="6" width="6.00390625" style="2" customWidth="1"/>
    <col min="7" max="7" width="6.57421875" style="2" customWidth="1"/>
    <col min="8" max="8" width="7.57421875" style="2" customWidth="1"/>
    <col min="9" max="9" width="8.00390625" style="2" customWidth="1"/>
    <col min="10" max="10" width="11.421875" style="2" customWidth="1"/>
    <col min="11" max="16384" width="11.421875" style="1" customWidth="1"/>
  </cols>
  <sheetData>
    <row r="1" spans="1:9" ht="12.75">
      <c r="A1" s="84" t="s">
        <v>0</v>
      </c>
      <c r="B1" s="84"/>
      <c r="C1" s="84"/>
      <c r="D1" s="84"/>
      <c r="E1" s="84"/>
      <c r="F1" s="84"/>
      <c r="G1" s="84"/>
      <c r="H1" s="84"/>
      <c r="I1" s="84"/>
    </row>
    <row r="2" spans="1:9" ht="29.25" customHeight="1">
      <c r="A2" s="79" t="s">
        <v>52</v>
      </c>
      <c r="B2" s="79"/>
      <c r="C2" s="79"/>
      <c r="D2" s="79"/>
      <c r="E2" s="79"/>
      <c r="F2" s="79"/>
      <c r="G2" s="79"/>
      <c r="H2" s="79"/>
      <c r="I2" s="79"/>
    </row>
    <row r="3" spans="1:9" ht="15.75">
      <c r="A3" s="79" t="s">
        <v>53</v>
      </c>
      <c r="B3" s="79"/>
      <c r="C3" s="79"/>
      <c r="D3" s="79"/>
      <c r="E3" s="79"/>
      <c r="F3" s="79"/>
      <c r="G3" s="79"/>
      <c r="H3" s="79"/>
      <c r="I3" s="79"/>
    </row>
    <row r="5" spans="1:10" ht="18">
      <c r="A5" s="85" t="s">
        <v>1</v>
      </c>
      <c r="B5" s="85"/>
      <c r="C5" s="85"/>
      <c r="D5" s="85"/>
      <c r="E5" s="85"/>
      <c r="F5" s="85"/>
      <c r="G5" s="85"/>
      <c r="H5" s="85"/>
      <c r="I5" s="85"/>
      <c r="J5" s="1"/>
    </row>
    <row r="6" spans="1:10" ht="24.75" customHeight="1">
      <c r="A6" s="79" t="s">
        <v>2</v>
      </c>
      <c r="B6" s="79"/>
      <c r="C6" s="79"/>
      <c r="D6" s="79"/>
      <c r="E6" s="79"/>
      <c r="F6" s="79"/>
      <c r="G6" s="79"/>
      <c r="H6" s="79"/>
      <c r="I6" s="79"/>
      <c r="J6" s="1"/>
    </row>
    <row r="7" spans="1:256" s="65" customFormat="1" ht="39.75" customHeight="1" thickBot="1">
      <c r="A7" s="80" t="s">
        <v>3</v>
      </c>
      <c r="B7" s="80"/>
      <c r="C7" s="80"/>
      <c r="D7" s="80"/>
      <c r="E7" s="80"/>
      <c r="F7" s="80"/>
      <c r="G7" s="80"/>
      <c r="H7" s="80"/>
      <c r="I7" s="8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10" ht="62.25" customHeight="1">
      <c r="A8" s="3" t="s">
        <v>4</v>
      </c>
      <c r="B8" s="4" t="s">
        <v>5</v>
      </c>
      <c r="C8" s="4" t="s">
        <v>6</v>
      </c>
      <c r="D8" s="5" t="s">
        <v>7</v>
      </c>
      <c r="E8" s="5" t="s">
        <v>8</v>
      </c>
      <c r="F8" s="6" t="s">
        <v>9</v>
      </c>
      <c r="G8" s="6" t="s">
        <v>10</v>
      </c>
      <c r="H8" s="6" t="s">
        <v>11</v>
      </c>
      <c r="I8" s="7" t="s">
        <v>11</v>
      </c>
      <c r="J8" s="66"/>
    </row>
    <row r="9" spans="1:10" ht="16.5">
      <c r="A9" s="8" t="s">
        <v>12</v>
      </c>
      <c r="B9" s="9" t="s">
        <v>13</v>
      </c>
      <c r="C9" s="9" t="s">
        <v>13</v>
      </c>
      <c r="D9" s="9" t="s">
        <v>13</v>
      </c>
      <c r="E9" s="9" t="s">
        <v>13</v>
      </c>
      <c r="F9" s="10" t="s">
        <v>14</v>
      </c>
      <c r="G9" s="11" t="s">
        <v>14</v>
      </c>
      <c r="H9" s="12">
        <v>2005</v>
      </c>
      <c r="I9" s="13">
        <v>2006</v>
      </c>
      <c r="J9" s="1"/>
    </row>
    <row r="10" spans="1:12" ht="16.5" customHeight="1">
      <c r="A10" s="14" t="s">
        <v>15</v>
      </c>
      <c r="B10" s="15">
        <v>910000</v>
      </c>
      <c r="C10" s="15">
        <f>B10/4</f>
        <v>227500</v>
      </c>
      <c r="D10" s="73">
        <v>291000</v>
      </c>
      <c r="E10" s="16">
        <v>229092</v>
      </c>
      <c r="F10" s="17">
        <f aca="true" t="shared" si="0" ref="F10:F15">(100/C10*D10)-100</f>
        <v>27.912087912087912</v>
      </c>
      <c r="G10" s="18">
        <f aca="true" t="shared" si="1" ref="G10:G15">100-(100/D10*E10)</f>
        <v>21.2742268041237</v>
      </c>
      <c r="H10" s="19">
        <v>5623</v>
      </c>
      <c r="I10" s="19">
        <v>7403</v>
      </c>
      <c r="J10" s="67"/>
      <c r="L10" s="68"/>
    </row>
    <row r="11" spans="1:10" ht="16.5" customHeight="1">
      <c r="A11" s="20" t="s">
        <v>16</v>
      </c>
      <c r="B11" s="21"/>
      <c r="C11" s="21">
        <f>500000/12*3</f>
        <v>125000</v>
      </c>
      <c r="D11" s="74">
        <v>130000</v>
      </c>
      <c r="E11" s="22">
        <v>121600</v>
      </c>
      <c r="F11" s="23">
        <f t="shared" si="0"/>
        <v>4</v>
      </c>
      <c r="G11" s="24">
        <f t="shared" si="1"/>
        <v>6.461538461538467</v>
      </c>
      <c r="H11" s="19"/>
      <c r="I11" s="25"/>
      <c r="J11" s="67"/>
    </row>
    <row r="12" spans="1:10" ht="16.5" customHeight="1">
      <c r="A12" s="8" t="s">
        <v>17</v>
      </c>
      <c r="B12" s="26">
        <f>180000</f>
        <v>180000</v>
      </c>
      <c r="C12" s="26">
        <f>B12/4</f>
        <v>45000</v>
      </c>
      <c r="D12" s="26">
        <v>23479</v>
      </c>
      <c r="E12" s="16">
        <v>33567</v>
      </c>
      <c r="F12" s="27">
        <f t="shared" si="0"/>
        <v>-47.824444444444445</v>
      </c>
      <c r="G12" s="28">
        <f t="shared" si="1"/>
        <v>-42.966054772349764</v>
      </c>
      <c r="H12" s="19">
        <v>1557</v>
      </c>
      <c r="I12" s="40">
        <v>918</v>
      </c>
      <c r="J12" s="67"/>
    </row>
    <row r="13" spans="1:12" ht="16.5" customHeight="1">
      <c r="A13" s="8" t="s">
        <v>18</v>
      </c>
      <c r="B13" s="26">
        <v>448000</v>
      </c>
      <c r="C13" s="26">
        <f>B13/4</f>
        <v>112000</v>
      </c>
      <c r="D13" s="26">
        <v>108475</v>
      </c>
      <c r="E13" s="29">
        <v>122088</v>
      </c>
      <c r="F13" s="17">
        <f t="shared" si="0"/>
        <v>-3.1473214285714306</v>
      </c>
      <c r="G13" s="18">
        <f t="shared" si="1"/>
        <v>-12.549435353768146</v>
      </c>
      <c r="H13" s="30">
        <v>928</v>
      </c>
      <c r="I13" s="31">
        <v>590</v>
      </c>
      <c r="J13" s="67"/>
      <c r="K13" s="67"/>
      <c r="L13" s="68"/>
    </row>
    <row r="14" spans="1:11" ht="16.5" customHeight="1">
      <c r="A14" s="8" t="s">
        <v>19</v>
      </c>
      <c r="B14" s="26">
        <v>270400</v>
      </c>
      <c r="C14" s="26">
        <f>B14/4</f>
        <v>67600</v>
      </c>
      <c r="D14" s="32">
        <v>64441</v>
      </c>
      <c r="E14" s="26">
        <v>66865</v>
      </c>
      <c r="F14" s="17">
        <f t="shared" si="0"/>
        <v>-4.67307692307692</v>
      </c>
      <c r="G14" s="18">
        <f t="shared" si="1"/>
        <v>-3.761580360329603</v>
      </c>
      <c r="H14" s="19">
        <v>1210</v>
      </c>
      <c r="I14" s="33">
        <v>1116</v>
      </c>
      <c r="J14" s="67"/>
      <c r="K14" s="67"/>
    </row>
    <row r="15" spans="1:11" ht="20.25" customHeight="1">
      <c r="A15" s="8" t="s">
        <v>20</v>
      </c>
      <c r="B15" s="26">
        <f>SUM(B10:B14)</f>
        <v>1808400</v>
      </c>
      <c r="C15" s="26">
        <f>B15/4</f>
        <v>452100</v>
      </c>
      <c r="D15" s="26">
        <f>D10+D12+D13+D14</f>
        <v>487395</v>
      </c>
      <c r="E15" s="26">
        <f>E10+E12+E13+E14</f>
        <v>451612</v>
      </c>
      <c r="F15" s="17">
        <f t="shared" si="0"/>
        <v>7.806901128069015</v>
      </c>
      <c r="G15" s="18">
        <f t="shared" si="1"/>
        <v>7.341683849854832</v>
      </c>
      <c r="H15" s="30"/>
      <c r="I15" s="31"/>
      <c r="J15" s="67"/>
      <c r="K15" s="68"/>
    </row>
    <row r="16" spans="1:10" ht="37.5" customHeight="1">
      <c r="A16" s="34" t="s">
        <v>21</v>
      </c>
      <c r="B16" s="35"/>
      <c r="C16" s="35"/>
      <c r="D16" s="36"/>
      <c r="E16" s="35"/>
      <c r="F16" s="17"/>
      <c r="G16" s="17"/>
      <c r="H16" s="37"/>
      <c r="I16" s="38"/>
      <c r="J16" s="1"/>
    </row>
    <row r="17" spans="1:10" ht="16.5" customHeight="1">
      <c r="A17" s="39" t="s">
        <v>22</v>
      </c>
      <c r="B17" s="40">
        <v>1344000</v>
      </c>
      <c r="C17" s="40">
        <f aca="true" t="shared" si="2" ref="C17:C22">B17/4</f>
        <v>336000</v>
      </c>
      <c r="D17" s="40">
        <v>336000</v>
      </c>
      <c r="E17" s="40">
        <f>209000+102594</f>
        <v>311594</v>
      </c>
      <c r="F17" s="17">
        <f aca="true" t="shared" si="3" ref="F17:G30">(100/C17*D17)-100</f>
        <v>0</v>
      </c>
      <c r="G17" s="17">
        <f t="shared" si="3"/>
        <v>-7.263690476190462</v>
      </c>
      <c r="H17" s="41"/>
      <c r="I17" s="42"/>
      <c r="J17" s="1"/>
    </row>
    <row r="18" spans="1:11" ht="16.5" customHeight="1">
      <c r="A18" s="39" t="s">
        <v>23</v>
      </c>
      <c r="B18" s="26">
        <v>244900</v>
      </c>
      <c r="C18" s="26">
        <f t="shared" si="2"/>
        <v>61225</v>
      </c>
      <c r="D18" s="40">
        <v>68997</v>
      </c>
      <c r="E18" s="40">
        <v>62826</v>
      </c>
      <c r="F18" s="17">
        <f t="shared" si="3"/>
        <v>12.694160881992659</v>
      </c>
      <c r="G18" s="17">
        <f t="shared" si="3"/>
        <v>-8.9438671246576</v>
      </c>
      <c r="H18" s="41"/>
      <c r="I18" s="42"/>
      <c r="J18" s="68"/>
      <c r="K18" s="68"/>
    </row>
    <row r="19" spans="1:10" ht="16.5" customHeight="1">
      <c r="A19" s="39" t="s">
        <v>24</v>
      </c>
      <c r="B19" s="26">
        <v>792600</v>
      </c>
      <c r="C19" s="26">
        <f t="shared" si="2"/>
        <v>198150</v>
      </c>
      <c r="D19" s="40">
        <f>105925</f>
        <v>105925</v>
      </c>
      <c r="E19" s="40">
        <f>94450+44895</f>
        <v>139345</v>
      </c>
      <c r="F19" s="17">
        <f t="shared" si="3"/>
        <v>-46.54302296240222</v>
      </c>
      <c r="G19" s="17">
        <f t="shared" si="3"/>
        <v>31.550625442530077</v>
      </c>
      <c r="H19" s="41"/>
      <c r="I19" s="42"/>
      <c r="J19" s="1"/>
    </row>
    <row r="20" spans="1:10" ht="16.5" customHeight="1">
      <c r="A20" s="39" t="s">
        <v>25</v>
      </c>
      <c r="B20" s="26">
        <v>600</v>
      </c>
      <c r="C20" s="26">
        <f t="shared" si="2"/>
        <v>150</v>
      </c>
      <c r="D20" s="40">
        <v>150</v>
      </c>
      <c r="E20" s="40">
        <v>150</v>
      </c>
      <c r="F20" s="17">
        <f t="shared" si="3"/>
        <v>0</v>
      </c>
      <c r="G20" s="17">
        <f t="shared" si="3"/>
        <v>0</v>
      </c>
      <c r="H20" s="41"/>
      <c r="I20" s="42"/>
      <c r="J20" s="1"/>
    </row>
    <row r="21" spans="1:10" ht="16.5" customHeight="1">
      <c r="A21" s="39" t="s">
        <v>26</v>
      </c>
      <c r="B21" s="26">
        <v>199000</v>
      </c>
      <c r="C21" s="26">
        <f t="shared" si="2"/>
        <v>49750</v>
      </c>
      <c r="D21" s="40">
        <v>49750</v>
      </c>
      <c r="E21" s="43">
        <f>47500+11921</f>
        <v>59421</v>
      </c>
      <c r="F21" s="17">
        <f t="shared" si="3"/>
        <v>0</v>
      </c>
      <c r="G21" s="17">
        <f t="shared" si="3"/>
        <v>19.43919597989951</v>
      </c>
      <c r="H21" s="41"/>
      <c r="I21" s="42"/>
      <c r="J21" s="1"/>
    </row>
    <row r="22" spans="1:10" ht="30" customHeight="1">
      <c r="A22" s="44" t="s">
        <v>27</v>
      </c>
      <c r="B22" s="45">
        <f>SUM(B17:B21)</f>
        <v>2581100</v>
      </c>
      <c r="C22" s="45">
        <f t="shared" si="2"/>
        <v>645275</v>
      </c>
      <c r="D22" s="46">
        <f>SUM(D17:D21)</f>
        <v>560822</v>
      </c>
      <c r="E22" s="46">
        <f>SUM(E17:E21)</f>
        <v>573336</v>
      </c>
      <c r="F22" s="17">
        <f t="shared" si="3"/>
        <v>-13.08790825616984</v>
      </c>
      <c r="G22" s="17">
        <f t="shared" si="3"/>
        <v>2.2313675283779872</v>
      </c>
      <c r="H22" s="19"/>
      <c r="I22" s="31"/>
      <c r="J22" s="67"/>
    </row>
    <row r="23" spans="1:10" ht="30" customHeight="1">
      <c r="A23" s="44" t="s">
        <v>28</v>
      </c>
      <c r="B23" s="45">
        <f>B15-B22</f>
        <v>-772700</v>
      </c>
      <c r="C23" s="45">
        <f>C15-C22</f>
        <v>-193175</v>
      </c>
      <c r="D23" s="45">
        <f>D15-D22</f>
        <v>-73427</v>
      </c>
      <c r="E23" s="45">
        <f>E15-E22</f>
        <v>-121724</v>
      </c>
      <c r="F23" s="17">
        <f t="shared" si="3"/>
        <v>-61.989387860748025</v>
      </c>
      <c r="G23" s="17">
        <f t="shared" si="3"/>
        <v>65.77553216119412</v>
      </c>
      <c r="H23" s="19"/>
      <c r="I23" s="31"/>
      <c r="J23" s="67"/>
    </row>
    <row r="24" spans="1:10" ht="16.5" customHeight="1">
      <c r="A24" s="47" t="s">
        <v>29</v>
      </c>
      <c r="B24" s="48"/>
      <c r="C24" s="48"/>
      <c r="D24" s="40"/>
      <c r="E24" s="49"/>
      <c r="F24" s="17"/>
      <c r="G24" s="17"/>
      <c r="H24" s="50"/>
      <c r="I24" s="51"/>
      <c r="J24" s="1"/>
    </row>
    <row r="25" spans="1:10" ht="16.5" customHeight="1">
      <c r="A25" s="47" t="s">
        <v>30</v>
      </c>
      <c r="B25" s="40">
        <v>-78000</v>
      </c>
      <c r="C25" s="40">
        <f>B25/4</f>
        <v>-19500</v>
      </c>
      <c r="D25" s="30">
        <f>C25</f>
        <v>-19500</v>
      </c>
      <c r="E25" s="30">
        <v>-23826</v>
      </c>
      <c r="F25" s="17">
        <f t="shared" si="3"/>
        <v>0</v>
      </c>
      <c r="G25" s="17">
        <f t="shared" si="3"/>
        <v>22.184615384615384</v>
      </c>
      <c r="H25" s="50"/>
      <c r="I25" s="51"/>
      <c r="J25" s="1"/>
    </row>
    <row r="26" spans="1:10" ht="30" customHeight="1">
      <c r="A26" s="44" t="s">
        <v>31</v>
      </c>
      <c r="B26" s="45">
        <f>SUM(B24:B25)</f>
        <v>-78000</v>
      </c>
      <c r="C26" s="45">
        <f>SUM(C24:C25)</f>
        <v>-19500</v>
      </c>
      <c r="D26" s="45">
        <f>D23+D25</f>
        <v>-92927</v>
      </c>
      <c r="E26" s="45">
        <f>E24+E25</f>
        <v>-23826</v>
      </c>
      <c r="F26" s="17">
        <f t="shared" si="3"/>
        <v>376.5487179487179</v>
      </c>
      <c r="G26" s="17">
        <f t="shared" si="3"/>
        <v>-74.36051954760188</v>
      </c>
      <c r="H26" s="19"/>
      <c r="I26" s="31"/>
      <c r="J26" s="67"/>
    </row>
    <row r="27" spans="1:10" ht="30" customHeight="1">
      <c r="A27" s="44" t="s">
        <v>32</v>
      </c>
      <c r="B27" s="45">
        <f>B23+B26</f>
        <v>-850700</v>
      </c>
      <c r="C27" s="45">
        <f>B27/4</f>
        <v>-212675</v>
      </c>
      <c r="D27" s="45">
        <f>D23+D26</f>
        <v>-166354</v>
      </c>
      <c r="E27" s="45">
        <f>E23+E26</f>
        <v>-145550</v>
      </c>
      <c r="F27" s="17">
        <f t="shared" si="3"/>
        <v>-21.780181027389204</v>
      </c>
      <c r="G27" s="17">
        <f t="shared" si="3"/>
        <v>-12.505860995227039</v>
      </c>
      <c r="H27" s="19"/>
      <c r="I27" s="31"/>
      <c r="J27" s="67"/>
    </row>
    <row r="28" spans="1:252" ht="16.5" customHeight="1">
      <c r="A28" s="47" t="s">
        <v>33</v>
      </c>
      <c r="B28" s="26">
        <v>199000</v>
      </c>
      <c r="C28" s="26">
        <f>B28/4</f>
        <v>49750</v>
      </c>
      <c r="D28" s="40">
        <v>49700</v>
      </c>
      <c r="E28" s="43">
        <f>47500+11921</f>
        <v>59421</v>
      </c>
      <c r="F28" s="17">
        <f t="shared" si="3"/>
        <v>-0.10050251256279807</v>
      </c>
      <c r="G28" s="17">
        <f t="shared" si="3"/>
        <v>19.559356136820938</v>
      </c>
      <c r="H28" s="50"/>
      <c r="I28" s="51"/>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row>
    <row r="29" spans="1:252" ht="16.5" customHeight="1">
      <c r="A29" s="47" t="s">
        <v>34</v>
      </c>
      <c r="B29" s="40">
        <v>78000</v>
      </c>
      <c r="C29" s="40">
        <f>B29/4</f>
        <v>19500</v>
      </c>
      <c r="D29" s="40">
        <v>19500</v>
      </c>
      <c r="E29" s="40">
        <v>23826</v>
      </c>
      <c r="F29" s="17">
        <f t="shared" si="3"/>
        <v>0</v>
      </c>
      <c r="G29" s="17">
        <f t="shared" si="3"/>
        <v>22.184615384615384</v>
      </c>
      <c r="H29" s="50"/>
      <c r="I29" s="51"/>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row>
    <row r="30" spans="1:252" ht="48.75" customHeight="1" thickBot="1">
      <c r="A30" s="52" t="s">
        <v>35</v>
      </c>
      <c r="B30" s="53">
        <f>SUM(B27:B29)</f>
        <v>-573700</v>
      </c>
      <c r="C30" s="53">
        <f>SUM(C27:C29)</f>
        <v>-143425</v>
      </c>
      <c r="D30" s="53">
        <f>SUM(D27:D29)</f>
        <v>-97154</v>
      </c>
      <c r="E30" s="53">
        <f>SUM(E27:E29)</f>
        <v>-62303</v>
      </c>
      <c r="F30" s="54">
        <f t="shared" si="3"/>
        <v>-32.26146069374238</v>
      </c>
      <c r="G30" s="54">
        <f t="shared" si="3"/>
        <v>-35.87191469213825</v>
      </c>
      <c r="H30" s="55"/>
      <c r="I30" s="56"/>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row>
    <row r="31" spans="1:252" ht="60.75" customHeight="1">
      <c r="A31" s="57"/>
      <c r="B31" s="58"/>
      <c r="C31" s="58"/>
      <c r="D31" s="58"/>
      <c r="E31" s="58"/>
      <c r="F31" s="59"/>
      <c r="G31" s="59"/>
      <c r="H31" s="60"/>
      <c r="I31" s="61"/>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row>
    <row r="32" spans="1:9" s="2" customFormat="1" ht="21" customHeight="1">
      <c r="A32" s="81" t="s">
        <v>36</v>
      </c>
      <c r="B32" s="81"/>
      <c r="C32" s="81"/>
      <c r="D32" s="81"/>
      <c r="E32" s="81"/>
      <c r="F32" s="81"/>
      <c r="G32" s="81"/>
      <c r="H32" s="81"/>
      <c r="I32" s="81"/>
    </row>
    <row r="33" spans="1:9" s="2" customFormat="1" ht="78" customHeight="1">
      <c r="A33" s="82" t="s">
        <v>37</v>
      </c>
      <c r="B33" s="83"/>
      <c r="C33" s="83"/>
      <c r="D33" s="83"/>
      <c r="E33" s="83"/>
      <c r="F33" s="83"/>
      <c r="G33" s="83"/>
      <c r="H33" s="83"/>
      <c r="I33" s="83"/>
    </row>
    <row r="34" spans="1:10" s="2" customFormat="1" ht="24.75" customHeight="1">
      <c r="A34" s="78" t="s">
        <v>38</v>
      </c>
      <c r="B34" s="78"/>
      <c r="C34" s="78"/>
      <c r="D34" s="78"/>
      <c r="E34" s="78"/>
      <c r="F34" s="78"/>
      <c r="G34" s="78"/>
      <c r="H34" s="78"/>
      <c r="I34" s="62"/>
      <c r="J34" s="71"/>
    </row>
    <row r="35" spans="1:9" s="72" customFormat="1" ht="54.75" customHeight="1">
      <c r="A35" s="75" t="s">
        <v>39</v>
      </c>
      <c r="B35" s="75"/>
      <c r="C35" s="75"/>
      <c r="D35" s="75"/>
      <c r="E35" s="75"/>
      <c r="F35" s="75"/>
      <c r="G35" s="75"/>
      <c r="H35" s="75"/>
      <c r="I35" s="75"/>
    </row>
    <row r="36" spans="1:9" s="72" customFormat="1" ht="54.75" customHeight="1">
      <c r="A36" s="75" t="s">
        <v>40</v>
      </c>
      <c r="B36" s="75"/>
      <c r="C36" s="75"/>
      <c r="D36" s="75"/>
      <c r="E36" s="75"/>
      <c r="F36" s="75"/>
      <c r="G36" s="75"/>
      <c r="H36" s="75"/>
      <c r="I36" s="75"/>
    </row>
    <row r="37" spans="1:9" s="2" customFormat="1" ht="39.75" customHeight="1">
      <c r="A37" s="75" t="s">
        <v>41</v>
      </c>
      <c r="B37" s="75"/>
      <c r="C37" s="75"/>
      <c r="D37" s="75"/>
      <c r="E37" s="75"/>
      <c r="F37" s="75"/>
      <c r="G37" s="75"/>
      <c r="H37" s="75"/>
      <c r="I37" s="75"/>
    </row>
    <row r="38" spans="1:9" s="2" customFormat="1" ht="87.75" customHeight="1">
      <c r="A38" s="75" t="s">
        <v>42</v>
      </c>
      <c r="B38" s="75"/>
      <c r="C38" s="75"/>
      <c r="D38" s="75"/>
      <c r="E38" s="75"/>
      <c r="F38" s="75"/>
      <c r="G38" s="75"/>
      <c r="H38" s="75"/>
      <c r="I38" s="75"/>
    </row>
    <row r="39" spans="1:9" s="2" customFormat="1" ht="39.75" customHeight="1">
      <c r="A39" s="75" t="s">
        <v>43</v>
      </c>
      <c r="B39" s="75"/>
      <c r="C39" s="75"/>
      <c r="D39" s="75"/>
      <c r="E39" s="75"/>
      <c r="F39" s="75"/>
      <c r="G39" s="75"/>
      <c r="H39" s="75"/>
      <c r="I39" s="75"/>
    </row>
    <row r="40" spans="1:10" s="2" customFormat="1" ht="24.75" customHeight="1">
      <c r="A40" s="78" t="s">
        <v>44</v>
      </c>
      <c r="B40" s="78"/>
      <c r="C40" s="78"/>
      <c r="D40" s="78"/>
      <c r="E40" s="78"/>
      <c r="F40" s="78"/>
      <c r="G40" s="78"/>
      <c r="H40" s="78"/>
      <c r="I40" s="62"/>
      <c r="J40" s="71"/>
    </row>
    <row r="41" spans="1:9" s="2" customFormat="1" ht="84.75" customHeight="1">
      <c r="A41" s="75" t="s">
        <v>45</v>
      </c>
      <c r="B41" s="75"/>
      <c r="C41" s="75"/>
      <c r="D41" s="75"/>
      <c r="E41" s="75"/>
      <c r="F41" s="75"/>
      <c r="G41" s="75"/>
      <c r="H41" s="75"/>
      <c r="I41" s="75"/>
    </row>
    <row r="42" spans="1:9" s="2" customFormat="1" ht="39.75" customHeight="1">
      <c r="A42" s="75" t="s">
        <v>46</v>
      </c>
      <c r="B42" s="75"/>
      <c r="C42" s="75"/>
      <c r="D42" s="75"/>
      <c r="E42" s="75"/>
      <c r="F42" s="75"/>
      <c r="G42" s="75"/>
      <c r="H42" s="75"/>
      <c r="I42" s="75"/>
    </row>
    <row r="43" spans="1:9" s="2" customFormat="1" ht="39.75" customHeight="1">
      <c r="A43" s="75" t="s">
        <v>47</v>
      </c>
      <c r="B43" s="75"/>
      <c r="C43" s="75"/>
      <c r="D43" s="75"/>
      <c r="E43" s="75"/>
      <c r="F43" s="75"/>
      <c r="G43" s="75"/>
      <c r="H43" s="75"/>
      <c r="I43" s="75"/>
    </row>
    <row r="44" spans="1:9" s="2" customFormat="1" ht="21" customHeight="1">
      <c r="A44" s="75" t="s">
        <v>48</v>
      </c>
      <c r="B44" s="75"/>
      <c r="C44" s="75"/>
      <c r="D44" s="75"/>
      <c r="E44" s="75"/>
      <c r="F44" s="75"/>
      <c r="G44" s="75"/>
      <c r="H44" s="75"/>
      <c r="I44" s="75"/>
    </row>
    <row r="45" spans="1:10" s="2" customFormat="1" ht="24.75" customHeight="1">
      <c r="A45" s="77" t="s">
        <v>49</v>
      </c>
      <c r="B45" s="77"/>
      <c r="C45" s="77"/>
      <c r="D45" s="77"/>
      <c r="E45" s="77"/>
      <c r="F45" s="77"/>
      <c r="G45" s="77"/>
      <c r="H45" s="77"/>
      <c r="I45" s="62"/>
      <c r="J45" s="71"/>
    </row>
    <row r="46" spans="1:9" s="72" customFormat="1" ht="54.75" customHeight="1">
      <c r="A46" s="75" t="s">
        <v>50</v>
      </c>
      <c r="B46" s="75"/>
      <c r="C46" s="75"/>
      <c r="D46" s="75"/>
      <c r="E46" s="75"/>
      <c r="F46" s="75"/>
      <c r="G46" s="75"/>
      <c r="H46" s="75"/>
      <c r="I46" s="75"/>
    </row>
    <row r="47" spans="1:252" s="2" customFormat="1" ht="16.5" customHeight="1">
      <c r="A47" s="76"/>
      <c r="B47" s="76"/>
      <c r="C47" s="76"/>
      <c r="D47" s="76"/>
      <c r="E47" s="76"/>
      <c r="F47" s="76"/>
      <c r="G47" s="76"/>
      <c r="H47" s="76"/>
      <c r="I47" s="7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row>
    <row r="48" spans="1:252" s="2" customFormat="1" ht="48.75" customHeight="1">
      <c r="A48" t="s">
        <v>51</v>
      </c>
      <c r="B48" s="58"/>
      <c r="C48" s="35"/>
      <c r="D48" s="58"/>
      <c r="E48" s="58"/>
      <c r="F48" s="63"/>
      <c r="G48" s="61"/>
      <c r="H48" s="64">
        <v>38835</v>
      </c>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row>
  </sheetData>
  <mergeCells count="22">
    <mergeCell ref="A1:I1"/>
    <mergeCell ref="A2:I2"/>
    <mergeCell ref="A3:I3"/>
    <mergeCell ref="A5:I5"/>
    <mergeCell ref="A6:I6"/>
    <mergeCell ref="A7:I7"/>
    <mergeCell ref="A32:I32"/>
    <mergeCell ref="A33:I33"/>
    <mergeCell ref="A34:H34"/>
    <mergeCell ref="A35:I35"/>
    <mergeCell ref="A36:I36"/>
    <mergeCell ref="A37:I37"/>
    <mergeCell ref="A38:I38"/>
    <mergeCell ref="A39:I39"/>
    <mergeCell ref="A40:H40"/>
    <mergeCell ref="A41:I41"/>
    <mergeCell ref="A46:I46"/>
    <mergeCell ref="A47:I47"/>
    <mergeCell ref="A42:I42"/>
    <mergeCell ref="A43:I43"/>
    <mergeCell ref="A44:I44"/>
    <mergeCell ref="A45:H45"/>
  </mergeCells>
  <printOptions/>
  <pageMargins left="0.5905511811023623" right="0.3937007874015748" top="0.3937007874015748" bottom="0.984251968503937"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Benutzer</dc:creator>
  <cp:keywords/>
  <dc:description/>
  <cp:lastModifiedBy>XPDefault</cp:lastModifiedBy>
  <cp:lastPrinted>2006-05-02T06:18:47Z</cp:lastPrinted>
  <dcterms:created xsi:type="dcterms:W3CDTF">2006-04-28T08:34:10Z</dcterms:created>
  <dcterms:modified xsi:type="dcterms:W3CDTF">2006-05-02T06:18:50Z</dcterms:modified>
  <cp:category/>
  <cp:version/>
  <cp:contentType/>
  <cp:contentStatus/>
</cp:coreProperties>
</file>